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dicola\Desktop\escritorio 2\ROXANA DESDE 22 OCTUBRE\EJERCICIO 2025\INFO PAGINA INTERNET\CIERRE 2024\"/>
    </mc:Choice>
  </mc:AlternateContent>
  <xr:revisionPtr revIDLastSave="0" documentId="8_{9FB72DC1-5F75-4B93-A61E-99DAAB425B2E}" xr6:coauthVersionLast="47" xr6:coauthVersionMax="47" xr10:uidLastSave="{00000000-0000-0000-0000-000000000000}"/>
  <bookViews>
    <workbookView xWindow="-120" yWindow="-120" windowWidth="29040" windowHeight="15840" xr2:uid="{17F4F428-1C29-44CA-BFA0-17B4D279FF48}"/>
  </bookViews>
  <sheets>
    <sheet name="Hoja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40" i="1" l="1"/>
  <c r="I39" i="1"/>
  <c r="I38" i="1"/>
  <c r="I36" i="1" s="1"/>
  <c r="C38" i="1"/>
  <c r="I37" i="1"/>
  <c r="C37" i="1"/>
  <c r="I35" i="1"/>
  <c r="C35" i="1"/>
  <c r="I34" i="1"/>
  <c r="I33" i="1" s="1"/>
  <c r="I32" i="1"/>
  <c r="I31" i="1"/>
  <c r="C31" i="1"/>
  <c r="I30" i="1"/>
  <c r="C30" i="1"/>
  <c r="C33" i="1" s="1"/>
  <c r="I26" i="1"/>
  <c r="I25" i="1"/>
  <c r="I24" i="1"/>
  <c r="I23" i="1"/>
  <c r="I22" i="1"/>
  <c r="C22" i="1"/>
  <c r="I21" i="1"/>
  <c r="C21" i="1"/>
  <c r="C26" i="1" s="1"/>
  <c r="G15" i="1"/>
  <c r="F15" i="1"/>
  <c r="E15" i="1"/>
  <c r="D15" i="1"/>
  <c r="C15" i="1"/>
  <c r="I15" i="1" s="1"/>
  <c r="H14" i="1"/>
  <c r="E14" i="1"/>
  <c r="F14" i="1" s="1"/>
  <c r="I14" i="1" s="1"/>
  <c r="D14" i="1"/>
  <c r="C14" i="1"/>
  <c r="B14" i="1"/>
  <c r="H13" i="1"/>
  <c r="F13" i="1"/>
  <c r="I13" i="1" s="1"/>
  <c r="E13" i="1"/>
  <c r="D13" i="1"/>
  <c r="C13" i="1"/>
  <c r="B13" i="1"/>
  <c r="H11" i="1"/>
  <c r="G11" i="1"/>
  <c r="F11" i="1"/>
  <c r="I11" i="1" s="1"/>
  <c r="E11" i="1"/>
  <c r="D11" i="1"/>
  <c r="D12" i="1" s="1"/>
  <c r="D16" i="1" s="1"/>
  <c r="C11" i="1"/>
  <c r="B11" i="1"/>
  <c r="H10" i="1"/>
  <c r="H12" i="1" s="1"/>
  <c r="H16" i="1" s="1"/>
  <c r="G10" i="1"/>
  <c r="G12" i="1" s="1"/>
  <c r="G16" i="1" s="1"/>
  <c r="F10" i="1"/>
  <c r="I10" i="1" s="1"/>
  <c r="E10" i="1"/>
  <c r="E12" i="1" s="1"/>
  <c r="E16" i="1" s="1"/>
  <c r="D10" i="1"/>
  <c r="C10" i="1"/>
  <c r="C12" i="1" s="1"/>
  <c r="C16" i="1" s="1"/>
  <c r="B10" i="1"/>
  <c r="B12" i="1" s="1"/>
  <c r="C36" i="1" l="1"/>
  <c r="C40" i="1" s="1"/>
  <c r="B16" i="1"/>
  <c r="I12" i="1"/>
  <c r="I16" i="1" s="1"/>
  <c r="F12" i="1"/>
  <c r="F16" i="1" s="1"/>
</calcChain>
</file>

<file path=xl/sharedStrings.xml><?xml version="1.0" encoding="utf-8"?>
<sst xmlns="http://schemas.openxmlformats.org/spreadsheetml/2006/main" count="54" uniqueCount="51">
  <si>
    <t>Municipio</t>
  </si>
  <si>
    <t>Municipalidad de Tigre</t>
  </si>
  <si>
    <t>Ejercicio:</t>
  </si>
  <si>
    <t>2024 -  Desde 01/01/2024 al 31/12/2024</t>
  </si>
  <si>
    <t>Titulo:</t>
  </si>
  <si>
    <t>Resumen Estado Presupuestario, Financiero y Patrimonial</t>
  </si>
  <si>
    <t>CONCEPTO</t>
  </si>
  <si>
    <t>Saldos Iniciales</t>
  </si>
  <si>
    <t>Ingresos</t>
  </si>
  <si>
    <t>Trans. Ingresos</t>
  </si>
  <si>
    <t>Gastos Devengados</t>
  </si>
  <si>
    <t>Gastos Pagados</t>
  </si>
  <si>
    <t>Trans. Egresos</t>
  </si>
  <si>
    <t>Deuda</t>
  </si>
  <si>
    <t>Saldo Final</t>
  </si>
  <si>
    <t>Libre disponibilidad</t>
  </si>
  <si>
    <t>con afectacion esp.</t>
  </si>
  <si>
    <t>Subtotal</t>
  </si>
  <si>
    <t>Terceros</t>
  </si>
  <si>
    <t>Especiales</t>
  </si>
  <si>
    <t>Ajustes</t>
  </si>
  <si>
    <t>TOTAL</t>
  </si>
  <si>
    <t>PRESUPUESTO</t>
  </si>
  <si>
    <t>Financ Credito original</t>
  </si>
  <si>
    <t>Presupuesto original</t>
  </si>
  <si>
    <t>Superavit ej anter.</t>
  </si>
  <si>
    <t>Modificaciones</t>
  </si>
  <si>
    <t>Excedente recaudac</t>
  </si>
  <si>
    <t>Aumento o creación de tributos</t>
  </si>
  <si>
    <t>Mayor coparticipacion</t>
  </si>
  <si>
    <t xml:space="preserve">Otros </t>
  </si>
  <si>
    <t>Definitivo</t>
  </si>
  <si>
    <t>RESULTADOS</t>
  </si>
  <si>
    <t>BALANCE GENERAL</t>
  </si>
  <si>
    <t>Rec Corr y Cap perc.</t>
  </si>
  <si>
    <t>ACTIVO</t>
  </si>
  <si>
    <t>Gtos Corr y Cap Dev</t>
  </si>
  <si>
    <t>Corriente</t>
  </si>
  <si>
    <t>No Corriente</t>
  </si>
  <si>
    <t>Res Art 43</t>
  </si>
  <si>
    <t>PASIVO</t>
  </si>
  <si>
    <t>Ing endeudamiento</t>
  </si>
  <si>
    <t>Saldo Caja y Bco al cierre</t>
  </si>
  <si>
    <t>PATRIMONIO</t>
  </si>
  <si>
    <t>Serv de deuda (amort)</t>
  </si>
  <si>
    <t>Capital fiscal</t>
  </si>
  <si>
    <t>Cancel otros pasivos</t>
  </si>
  <si>
    <t>Resultado del ejercicio</t>
  </si>
  <si>
    <t>Result Ej anteriores</t>
  </si>
  <si>
    <t>Res Art 44 Dto 2980</t>
  </si>
  <si>
    <t>Res afect domin pub.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</si>
</sst>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 &quot;$&quot;\ * #,##0.00_ ;_ &quot;$&quot;\ * \-#,##0.00_ ;_ &quot;$&quot;\ * &quot;-&quot;??_ ;_ @_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u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6C6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37">
    <xf numFmtId="0" fontId="0" fillId="0" borderId="0" xfId="0"/>
    <xf numFmtId="0" fontId="2" fillId="2" borderId="0" xfId="0" applyFont="1" applyFill="1"/>
    <xf numFmtId="43" fontId="2" fillId="2" borderId="0" xfId="1" applyFont="1" applyFill="1"/>
    <xf numFmtId="0" fontId="3" fillId="2" borderId="0" xfId="0" applyFont="1" applyFill="1" applyAlignment="1">
      <alignment horizontal="center"/>
    </xf>
    <xf numFmtId="0" fontId="4" fillId="3" borderId="0" xfId="1" applyNumberFormat="1" applyFont="1" applyFill="1" applyAlignment="1">
      <alignment horizontal="left"/>
    </xf>
    <xf numFmtId="0" fontId="4" fillId="2" borderId="0" xfId="1" applyNumberFormat="1" applyFont="1" applyFill="1" applyAlignment="1">
      <alignment horizontal="left"/>
    </xf>
    <xf numFmtId="0" fontId="3" fillId="3" borderId="0" xfId="1" applyNumberFormat="1" applyFont="1" applyFill="1" applyAlignment="1">
      <alignment horizontal="left"/>
    </xf>
    <xf numFmtId="0" fontId="2" fillId="3" borderId="0" xfId="0" applyFont="1" applyFill="1"/>
    <xf numFmtId="43" fontId="4" fillId="2" borderId="0" xfId="1" applyFont="1" applyFill="1" applyAlignment="1">
      <alignment horizontal="left"/>
    </xf>
    <xf numFmtId="0" fontId="2" fillId="2" borderId="0" xfId="0" applyFont="1" applyFill="1" applyAlignment="1">
      <alignment horizontal="center"/>
    </xf>
    <xf numFmtId="43" fontId="2" fillId="2" borderId="0" xfId="1" applyFont="1" applyFill="1" applyAlignment="1">
      <alignment horizontal="center"/>
    </xf>
    <xf numFmtId="0" fontId="4" fillId="3" borderId="0" xfId="0" applyFont="1" applyFill="1" applyAlignment="1">
      <alignment horizontal="center"/>
    </xf>
    <xf numFmtId="0" fontId="4" fillId="3" borderId="0" xfId="0" applyFont="1" applyFill="1" applyAlignment="1">
      <alignment horizontal="left"/>
    </xf>
    <xf numFmtId="0" fontId="4" fillId="2" borderId="0" xfId="0" applyFont="1" applyFill="1" applyAlignment="1">
      <alignment horizontal="left"/>
    </xf>
    <xf numFmtId="43" fontId="5" fillId="2" borderId="0" xfId="1" applyFont="1" applyFill="1"/>
    <xf numFmtId="0" fontId="3" fillId="3" borderId="1" xfId="0" applyFont="1" applyFill="1" applyBorder="1" applyAlignment="1">
      <alignment horizontal="center" wrapText="1"/>
    </xf>
    <xf numFmtId="0" fontId="3" fillId="3" borderId="2" xfId="0" applyFont="1" applyFill="1" applyBorder="1" applyAlignment="1">
      <alignment horizontal="center" wrapText="1"/>
    </xf>
    <xf numFmtId="43" fontId="3" fillId="3" borderId="2" xfId="1" applyFont="1" applyFill="1" applyBorder="1" applyAlignment="1">
      <alignment horizontal="center" wrapText="1"/>
    </xf>
    <xf numFmtId="0" fontId="3" fillId="3" borderId="3" xfId="0" applyFont="1" applyFill="1" applyBorder="1" applyAlignment="1">
      <alignment horizontal="center" wrapText="1"/>
    </xf>
    <xf numFmtId="164" fontId="2" fillId="2" borderId="0" xfId="0" applyNumberFormat="1" applyFont="1" applyFill="1"/>
    <xf numFmtId="44" fontId="2" fillId="2" borderId="0" xfId="2" applyFont="1" applyFill="1"/>
    <xf numFmtId="44" fontId="2" fillId="2" borderId="4" xfId="2" applyFont="1" applyFill="1" applyBorder="1"/>
    <xf numFmtId="44" fontId="2" fillId="2" borderId="0" xfId="2" applyFont="1" applyFill="1" applyBorder="1"/>
    <xf numFmtId="0" fontId="3" fillId="3" borderId="5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/>
    </xf>
    <xf numFmtId="0" fontId="2" fillId="2" borderId="8" xfId="0" applyFont="1" applyFill="1" applyBorder="1"/>
    <xf numFmtId="0" fontId="2" fillId="2" borderId="9" xfId="0" applyFont="1" applyFill="1" applyBorder="1"/>
    <xf numFmtId="44" fontId="2" fillId="2" borderId="10" xfId="2" applyFont="1" applyFill="1" applyBorder="1"/>
    <xf numFmtId="0" fontId="2" fillId="2" borderId="11" xfId="0" applyFont="1" applyFill="1" applyBorder="1"/>
    <xf numFmtId="43" fontId="2" fillId="2" borderId="0" xfId="1" applyFont="1" applyFill="1" applyBorder="1"/>
    <xf numFmtId="0" fontId="4" fillId="2" borderId="11" xfId="0" applyFont="1" applyFill="1" applyBorder="1"/>
    <xf numFmtId="43" fontId="4" fillId="2" borderId="0" xfId="1" applyFont="1" applyFill="1" applyBorder="1"/>
    <xf numFmtId="0" fontId="2" fillId="2" borderId="12" xfId="0" applyFont="1" applyFill="1" applyBorder="1"/>
    <xf numFmtId="0" fontId="2" fillId="2" borderId="13" xfId="0" applyFont="1" applyFill="1" applyBorder="1"/>
    <xf numFmtId="43" fontId="2" fillId="2" borderId="13" xfId="1" applyFont="1" applyFill="1" applyBorder="1"/>
    <xf numFmtId="0" fontId="2" fillId="2" borderId="11" xfId="0" applyFont="1" applyFill="1" applyBorder="1" applyAlignment="1">
      <alignment horizontal="center"/>
    </xf>
  </cellXfs>
  <cellStyles count="3">
    <cellStyle name="Millares" xfId="1" builtinId="3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85724</xdr:rowOff>
    </xdr:from>
    <xdr:to>
      <xdr:col>0</xdr:col>
      <xdr:colOff>2041590</xdr:colOff>
      <xdr:row>4</xdr:row>
      <xdr:rowOff>19049</xdr:rowOff>
    </xdr:to>
    <xdr:pic>
      <xdr:nvPicPr>
        <xdr:cNvPr id="2" name="Picture 158" descr="Logo_2[1]">
          <a:extLst>
            <a:ext uri="{FF2B5EF4-FFF2-40B4-BE49-F238E27FC236}">
              <a16:creationId xmlns:a16="http://schemas.microsoft.com/office/drawing/2014/main" id="{52F2117A-2E6D-40EB-A294-0107CFED57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85724"/>
          <a:ext cx="2041590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rdicola\Desktop\escritorio%202\ROXANA%20DESDE%2022%20OCTUBRE\EJERCICIO%202024\CIERRE%202024\Rendici&#243;n%20A&#241;o%202024.xls" TargetMode="External"/><Relationship Id="rId1" Type="http://schemas.openxmlformats.org/officeDocument/2006/relationships/externalLinkPath" Target="/Users/rdicola/Desktop/escritorio%202/ROXANA%20DESDE%2022%20OCTUBRE/EJERCICIO%202024/CIERRE%202024/Rendici&#243;n%20A&#241;o%202024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NEXO I -Resumen Estado Presupu"/>
      <sheetName val="Memoria "/>
      <sheetName val="Cuentas afectadas"/>
      <sheetName val="Aclaraciones Afectadas"/>
      <sheetName val="Mod 44 "/>
      <sheetName val="ANEXO VII"/>
      <sheetName val="ANEXO VIII b"/>
      <sheetName val="ANEXO VIII c "/>
      <sheetName val="ANEXO IX"/>
      <sheetName val="Publicacion "/>
      <sheetName val="Rendición Ord. 2212 -AÑo 2.024-"/>
      <sheetName val="extraprerecursos"/>
      <sheetName val="extrapregastos"/>
    </sheetNames>
    <sheetDataSet>
      <sheetData sheetId="0">
        <row r="37">
          <cell r="C37">
            <v>-19027688.379999999</v>
          </cell>
        </row>
      </sheetData>
      <sheetData sheetId="1"/>
      <sheetData sheetId="2"/>
      <sheetData sheetId="3"/>
      <sheetData sheetId="4">
        <row r="85">
          <cell r="F85">
            <v>3604690046.0900002</v>
          </cell>
          <cell r="G85">
            <v>195175621821.56003</v>
          </cell>
          <cell r="H85">
            <v>263651435.80000001</v>
          </cell>
          <cell r="J85">
            <v>263651435.80000001</v>
          </cell>
        </row>
        <row r="86">
          <cell r="H86">
            <v>2588202.81</v>
          </cell>
          <cell r="J86">
            <v>2588202.81</v>
          </cell>
        </row>
        <row r="87">
          <cell r="F87">
            <v>0</v>
          </cell>
          <cell r="H87">
            <v>261063232.99000001</v>
          </cell>
          <cell r="J87">
            <v>261063232.99000001</v>
          </cell>
        </row>
        <row r="89">
          <cell r="F89">
            <v>1602178554.7799993</v>
          </cell>
          <cell r="G89">
            <v>21133764253.339996</v>
          </cell>
        </row>
        <row r="90">
          <cell r="F90">
            <v>201816544.08000001</v>
          </cell>
          <cell r="G90">
            <v>22873773653.060001</v>
          </cell>
          <cell r="H90">
            <v>0</v>
          </cell>
        </row>
        <row r="91">
          <cell r="F91">
            <v>100000.15000000037</v>
          </cell>
          <cell r="G91">
            <v>19502123.32</v>
          </cell>
          <cell r="H91">
            <v>0</v>
          </cell>
          <cell r="I91">
            <v>17155260.920000002</v>
          </cell>
        </row>
        <row r="92">
          <cell r="F92">
            <v>4221343884.0500002</v>
          </cell>
          <cell r="H92">
            <v>0</v>
          </cell>
          <cell r="J92">
            <v>0</v>
          </cell>
        </row>
        <row r="105">
          <cell r="F105">
            <v>-29154317879.509998</v>
          </cell>
        </row>
      </sheetData>
      <sheetData sheetId="5">
        <row r="45">
          <cell r="G45">
            <v>0</v>
          </cell>
          <cell r="I45">
            <v>19027688.379999999</v>
          </cell>
        </row>
      </sheetData>
      <sheetData sheetId="6">
        <row r="11">
          <cell r="E11">
            <v>28654883009.85009</v>
          </cell>
        </row>
        <row r="22">
          <cell r="E22">
            <v>36747754819.457993</v>
          </cell>
        </row>
        <row r="44">
          <cell r="E44">
            <v>16922021851.030024</v>
          </cell>
        </row>
        <row r="62">
          <cell r="E62">
            <v>1323079</v>
          </cell>
        </row>
        <row r="70">
          <cell r="D70">
            <v>213179497.16999999</v>
          </cell>
        </row>
        <row r="71">
          <cell r="D71">
            <v>33150954908.93</v>
          </cell>
        </row>
        <row r="72">
          <cell r="D72">
            <v>15574464520.100006</v>
          </cell>
        </row>
        <row r="75">
          <cell r="D75">
            <v>-459306026.92000002</v>
          </cell>
        </row>
      </sheetData>
      <sheetData sheetId="7"/>
      <sheetData sheetId="8">
        <row r="8">
          <cell r="E8">
            <v>193985470621</v>
          </cell>
        </row>
        <row r="9">
          <cell r="E9">
            <v>37559675686.190002</v>
          </cell>
        </row>
        <row r="12">
          <cell r="M12">
            <v>263651435.80000305</v>
          </cell>
        </row>
        <row r="25">
          <cell r="E25">
            <v>6378603930.1400003</v>
          </cell>
        </row>
        <row r="26">
          <cell r="E26">
            <v>0</v>
          </cell>
        </row>
        <row r="27">
          <cell r="E27">
            <v>0</v>
          </cell>
        </row>
        <row r="28">
          <cell r="E28">
            <v>27237200103.990002</v>
          </cell>
          <cell r="K28">
            <v>263651435.8000012</v>
          </cell>
        </row>
        <row r="29">
          <cell r="E29">
            <v>3943871652.0599999</v>
          </cell>
        </row>
      </sheetData>
      <sheetData sheetId="9">
        <row r="63">
          <cell r="H63">
            <v>197810624532.38</v>
          </cell>
          <cell r="J63">
            <v>187820447943.20999</v>
          </cell>
        </row>
        <row r="64">
          <cell r="H64">
            <v>17397467224.139999</v>
          </cell>
          <cell r="J64">
            <v>15589015616.809999</v>
          </cell>
        </row>
        <row r="65">
          <cell r="H65">
            <v>5324211092.5799999</v>
          </cell>
          <cell r="J65">
            <v>4478771529.1700001</v>
          </cell>
        </row>
        <row r="66">
          <cell r="H66">
            <v>255466968.03</v>
          </cell>
          <cell r="J66">
            <v>253450075.88</v>
          </cell>
        </row>
        <row r="68">
          <cell r="H68">
            <v>0</v>
          </cell>
          <cell r="J68">
            <v>0</v>
          </cell>
        </row>
        <row r="81">
          <cell r="N81">
            <v>224329939701.06998</v>
          </cell>
        </row>
        <row r="82">
          <cell r="N82">
            <v>216567146099.16998</v>
          </cell>
        </row>
        <row r="94">
          <cell r="N94">
            <v>4220623717.96</v>
          </cell>
        </row>
      </sheetData>
      <sheetData sheetId="10"/>
      <sheetData sheetId="11"/>
      <sheetData sheetId="12">
        <row r="23">
          <cell r="G23">
            <v>41317556724.459999</v>
          </cell>
          <cell r="H23">
            <v>41317556724.459999</v>
          </cell>
        </row>
        <row r="25">
          <cell r="F25">
            <v>0</v>
          </cell>
        </row>
        <row r="32">
          <cell r="F32">
            <v>0</v>
          </cell>
        </row>
        <row r="34">
          <cell r="F34">
            <v>0</v>
          </cell>
        </row>
        <row r="63">
          <cell r="G63">
            <v>348479481.79000002</v>
          </cell>
          <cell r="H63">
            <v>348479481.79000002</v>
          </cell>
        </row>
        <row r="73">
          <cell r="F73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F58D48-6EF8-4081-A4A4-3EFE82A87F1F}">
  <dimension ref="A1:I40"/>
  <sheetViews>
    <sheetView tabSelected="1" topLeftCell="A22" workbookViewId="0">
      <selection activeCell="D44" sqref="D44"/>
    </sheetView>
  </sheetViews>
  <sheetFormatPr baseColWidth="10" defaultRowHeight="15" x14ac:dyDescent="0.25"/>
  <cols>
    <col min="1" max="1" width="31.42578125" customWidth="1"/>
    <col min="2" max="2" width="26.140625" customWidth="1"/>
    <col min="3" max="3" width="19.42578125" customWidth="1"/>
    <col min="4" max="4" width="31" customWidth="1"/>
    <col min="5" max="5" width="19.85546875" customWidth="1"/>
    <col min="6" max="6" width="21.85546875" customWidth="1"/>
    <col min="7" max="7" width="16.7109375" customWidth="1"/>
    <col min="8" max="8" width="19.140625" customWidth="1"/>
    <col min="9" max="9" width="19.4257812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2"/>
      <c r="I1" s="1"/>
    </row>
    <row r="2" spans="1:9" x14ac:dyDescent="0.25">
      <c r="A2" s="1"/>
      <c r="B2" s="3" t="s">
        <v>0</v>
      </c>
      <c r="C2" s="4" t="s">
        <v>1</v>
      </c>
      <c r="D2" s="5"/>
      <c r="E2" s="5"/>
      <c r="F2" s="2"/>
      <c r="G2" s="3" t="s">
        <v>2</v>
      </c>
      <c r="H2" s="6" t="s">
        <v>3</v>
      </c>
      <c r="I2" s="7"/>
    </row>
    <row r="3" spans="1:9" x14ac:dyDescent="0.25">
      <c r="A3" s="1"/>
      <c r="B3" s="3"/>
      <c r="C3" s="8"/>
      <c r="D3" s="8"/>
      <c r="E3" s="8"/>
      <c r="F3" s="2"/>
      <c r="G3" s="9"/>
      <c r="H3" s="10"/>
      <c r="I3" s="1"/>
    </row>
    <row r="4" spans="1:9" x14ac:dyDescent="0.25">
      <c r="A4" s="1"/>
      <c r="B4" s="1"/>
      <c r="C4" s="1"/>
      <c r="D4" s="1"/>
      <c r="E4" s="1"/>
      <c r="F4" s="2"/>
      <c r="G4" s="3"/>
      <c r="H4" s="11"/>
      <c r="I4" s="1"/>
    </row>
    <row r="5" spans="1:9" x14ac:dyDescent="0.25">
      <c r="A5" s="1"/>
      <c r="B5" s="3" t="s">
        <v>4</v>
      </c>
      <c r="C5" s="12" t="s">
        <v>5</v>
      </c>
      <c r="D5" s="12"/>
      <c r="E5" s="13"/>
      <c r="F5" s="1"/>
      <c r="G5" s="1"/>
      <c r="H5" s="2"/>
      <c r="I5" s="1"/>
    </row>
    <row r="6" spans="1:9" x14ac:dyDescent="0.25">
      <c r="A6" s="1"/>
      <c r="B6" s="1"/>
      <c r="C6" s="1"/>
      <c r="D6" s="1"/>
      <c r="E6" s="1"/>
      <c r="F6" s="1"/>
      <c r="G6" s="1"/>
      <c r="H6" s="14"/>
      <c r="I6" s="1"/>
    </row>
    <row r="7" spans="1:9" ht="15.75" thickBot="1" x14ac:dyDescent="0.3">
      <c r="A7" s="1"/>
      <c r="B7" s="1"/>
      <c r="C7" s="1"/>
      <c r="D7" s="1"/>
      <c r="E7" s="1"/>
      <c r="F7" s="1"/>
      <c r="G7" s="1"/>
      <c r="H7" s="2"/>
      <c r="I7" s="1"/>
    </row>
    <row r="8" spans="1:9" ht="39.75" thickBot="1" x14ac:dyDescent="0.3">
      <c r="A8" s="15" t="s">
        <v>6</v>
      </c>
      <c r="B8" s="16" t="s">
        <v>7</v>
      </c>
      <c r="C8" s="16" t="s">
        <v>8</v>
      </c>
      <c r="D8" s="16" t="s">
        <v>9</v>
      </c>
      <c r="E8" s="16" t="s">
        <v>10</v>
      </c>
      <c r="F8" s="16" t="s">
        <v>11</v>
      </c>
      <c r="G8" s="16" t="s">
        <v>12</v>
      </c>
      <c r="H8" s="17" t="s">
        <v>13</v>
      </c>
      <c r="I8" s="18" t="s">
        <v>14</v>
      </c>
    </row>
    <row r="9" spans="1:9" x14ac:dyDescent="0.25">
      <c r="A9" s="1"/>
      <c r="B9" s="19"/>
      <c r="C9" s="19"/>
      <c r="D9" s="19"/>
      <c r="E9" s="19"/>
      <c r="F9" s="19"/>
      <c r="G9" s="1"/>
      <c r="H9" s="2"/>
      <c r="I9" s="1"/>
    </row>
    <row r="10" spans="1:9" x14ac:dyDescent="0.25">
      <c r="A10" s="1" t="s">
        <v>15</v>
      </c>
      <c r="B10" s="20">
        <f>+'[1]Mod 44 '!F85+'[1]Mod 44 '!F87</f>
        <v>3604690046.0900002</v>
      </c>
      <c r="C10" s="20">
        <f>+'[1]Mod 44 '!G85</f>
        <v>195175621821.56003</v>
      </c>
      <c r="D10" s="20">
        <f>+'[1]Mod 44 '!H85</f>
        <v>263651435.80000001</v>
      </c>
      <c r="E10" s="20">
        <f>+'[1]Publicacion '!H63</f>
        <v>197810624532.38</v>
      </c>
      <c r="F10" s="20">
        <f>+'[1]Publicacion '!J63</f>
        <v>187820447943.20999</v>
      </c>
      <c r="G10" s="20">
        <f>+'[1]Mod 44 '!J85</f>
        <v>263651435.80000001</v>
      </c>
      <c r="H10" s="20">
        <f>+'[1]Publicacion '!H63-'[1]Publicacion '!J63</f>
        <v>9990176589.1700134</v>
      </c>
      <c r="I10" s="20">
        <f>+B10+C10-F10+D10-G10</f>
        <v>10959863924.440033</v>
      </c>
    </row>
    <row r="11" spans="1:9" x14ac:dyDescent="0.25">
      <c r="A11" s="1" t="s">
        <v>16</v>
      </c>
      <c r="B11" s="20">
        <f>+'[1]Mod 44 '!F92</f>
        <v>4221343884.0500002</v>
      </c>
      <c r="C11" s="20">
        <f>-'[1]Mod 44 '!F105</f>
        <v>29154317879.509998</v>
      </c>
      <c r="D11" s="20">
        <f>+'[1]Mod 44 '!H92</f>
        <v>0</v>
      </c>
      <c r="E11" s="20">
        <f>+'[1]Publicacion '!H64+'[1]Publicacion '!H65+'[1]Publicacion '!H66+'[1]Publicacion '!H68</f>
        <v>22977145284.75</v>
      </c>
      <c r="F11" s="20">
        <f>+'[1]Publicacion '!J64+'[1]Publicacion '!J65+'[1]Publicacion '!J66+'[1]Publicacion '!J68</f>
        <v>20321237221.860001</v>
      </c>
      <c r="G11" s="20">
        <f>+'[1]Mod 44 '!J92</f>
        <v>0</v>
      </c>
      <c r="H11" s="20">
        <f>+'[1]Publicacion '!H64+'[1]Publicacion '!H65+'[1]Publicacion '!H66-'[1]Publicacion '!J64-'[1]Publicacion '!J65-'[1]Publicacion '!J66+'[1]Publicacion '!H68-'[1]Publicacion '!J68</f>
        <v>2655908062.8900003</v>
      </c>
      <c r="I11" s="20">
        <f>+B11+C11-F11+D11-G11</f>
        <v>13054424541.699997</v>
      </c>
    </row>
    <row r="12" spans="1:9" ht="15.75" thickBot="1" x14ac:dyDescent="0.3">
      <c r="A12" s="1" t="s">
        <v>17</v>
      </c>
      <c r="B12" s="21">
        <f t="shared" ref="B12:I12" si="0">SUM(B10:B11)</f>
        <v>7826033930.1400003</v>
      </c>
      <c r="C12" s="21">
        <f t="shared" si="0"/>
        <v>224329939701.07004</v>
      </c>
      <c r="D12" s="21">
        <f>+D11+D10</f>
        <v>263651435.80000001</v>
      </c>
      <c r="E12" s="21">
        <f>SUM(E10:E11)</f>
        <v>220787769817.13</v>
      </c>
      <c r="F12" s="21">
        <f>SUM(F10:F11)</f>
        <v>208141685165.07001</v>
      </c>
      <c r="G12" s="21">
        <f t="shared" si="0"/>
        <v>263651435.80000001</v>
      </c>
      <c r="H12" s="21">
        <f t="shared" si="0"/>
        <v>12646084652.060013</v>
      </c>
      <c r="I12" s="21">
        <f t="shared" si="0"/>
        <v>24014288466.14003</v>
      </c>
    </row>
    <row r="13" spans="1:9" ht="15.75" thickTop="1" x14ac:dyDescent="0.25">
      <c r="A13" s="1" t="s">
        <v>18</v>
      </c>
      <c r="B13" s="22">
        <f>+'[1]Mod 44 '!F90+'[1]Mod 44 '!F89</f>
        <v>1803995098.8599992</v>
      </c>
      <c r="C13" s="22">
        <f>+'[1]Mod 44 '!G89+'[1]Mod 44 '!G90</f>
        <v>44007537906.399994</v>
      </c>
      <c r="D13" s="22">
        <f>+'[1]Mod 44 '!H90</f>
        <v>0</v>
      </c>
      <c r="E13" s="22">
        <f>+[1]extrapregastos!G23+[1]extrapregastos!G63</f>
        <v>41666036206.25</v>
      </c>
      <c r="F13" s="22">
        <f>+[1]extrapregastos!H63+[1]extrapregastos!H23</f>
        <v>41666036206.25</v>
      </c>
      <c r="G13" s="22">
        <v>0</v>
      </c>
      <c r="H13" s="22">
        <f>+[1]extrapregastos!F25+[1]extrapregastos!F32+[1]extrapregastos!F34</f>
        <v>0</v>
      </c>
      <c r="I13" s="20">
        <f>+B13+C13-F13+D13-G13</f>
        <v>4145496799.0099945</v>
      </c>
    </row>
    <row r="14" spans="1:9" x14ac:dyDescent="0.25">
      <c r="A14" s="1" t="s">
        <v>19</v>
      </c>
      <c r="B14" s="20">
        <f>+'[1]Mod 44 '!F91</f>
        <v>100000.15000000037</v>
      </c>
      <c r="C14" s="20">
        <f>+'[1]Mod 44 '!G91</f>
        <v>19502123.32</v>
      </c>
      <c r="D14" s="20">
        <f>+'[1]Mod 44 '!H91</f>
        <v>0</v>
      </c>
      <c r="E14" s="20">
        <f>+'[1]Mod 44 '!I91</f>
        <v>17155260.920000002</v>
      </c>
      <c r="F14" s="20">
        <f>+E14</f>
        <v>17155260.920000002</v>
      </c>
      <c r="G14" s="20">
        <v>0</v>
      </c>
      <c r="H14" s="20">
        <f>+[1]extrapregastos!F73</f>
        <v>0</v>
      </c>
      <c r="I14" s="20">
        <f>+B14+C14-F14+D14-G14</f>
        <v>2446862.549999997</v>
      </c>
    </row>
    <row r="15" spans="1:9" x14ac:dyDescent="0.25">
      <c r="A15" s="1" t="s">
        <v>20</v>
      </c>
      <c r="B15" s="20">
        <v>0</v>
      </c>
      <c r="C15" s="20">
        <f>+'[1]ANEXO IX'!M12</f>
        <v>263651435.80000305</v>
      </c>
      <c r="D15" s="20">
        <f>+'[1]Mod 44 '!H86+'[1]Mod 44 '!H87</f>
        <v>263651435.80000001</v>
      </c>
      <c r="E15" s="20">
        <f>+'[1]ANEXO IX'!K28</f>
        <v>263651435.8000012</v>
      </c>
      <c r="F15" s="20">
        <f>+'[1]ANEXO IX'!K28</f>
        <v>263651435.8000012</v>
      </c>
      <c r="G15" s="20">
        <f>+'[1]Mod 44 '!J86+'[1]Mod 44 '!J87</f>
        <v>263651435.80000001</v>
      </c>
      <c r="H15" s="20">
        <v>0</v>
      </c>
      <c r="I15" s="20">
        <f>+B15+C15-F15+D15-G15</f>
        <v>1.8477439880371094E-6</v>
      </c>
    </row>
    <row r="16" spans="1:9" ht="15.75" thickBot="1" x14ac:dyDescent="0.3">
      <c r="A16" s="1" t="s">
        <v>21</v>
      </c>
      <c r="B16" s="21">
        <f t="shared" ref="B16:I16" si="1">SUM(B12:B15)</f>
        <v>9630129029.1499996</v>
      </c>
      <c r="C16" s="21">
        <f t="shared" si="1"/>
        <v>268620631166.59003</v>
      </c>
      <c r="D16" s="21">
        <f>+D15+D14+D13+D12</f>
        <v>527302871.60000002</v>
      </c>
      <c r="E16" s="21">
        <f>SUM(E12:E15)</f>
        <v>262734612720.10001</v>
      </c>
      <c r="F16" s="21">
        <f>SUM(F12:F15)</f>
        <v>250088528068.04001</v>
      </c>
      <c r="G16" s="21">
        <f>+G15+G14+G13+G12</f>
        <v>527302871.60000002</v>
      </c>
      <c r="H16" s="21">
        <f t="shared" si="1"/>
        <v>12646084652.060013</v>
      </c>
      <c r="I16" s="21">
        <f t="shared" si="1"/>
        <v>28162232127.700024</v>
      </c>
    </row>
    <row r="17" spans="1:9" ht="15.75" thickTop="1" x14ac:dyDescent="0.25">
      <c r="A17" s="1"/>
      <c r="B17" s="20"/>
      <c r="C17" s="20"/>
      <c r="D17" s="20"/>
      <c r="E17" s="20"/>
      <c r="F17" s="20"/>
      <c r="G17" s="20"/>
      <c r="H17" s="20"/>
      <c r="I17" s="20"/>
    </row>
    <row r="18" spans="1:9" x14ac:dyDescent="0.25">
      <c r="A18" s="1"/>
      <c r="B18" s="1"/>
      <c r="C18" s="1"/>
      <c r="D18" s="1"/>
      <c r="E18" s="1"/>
      <c r="F18" s="19"/>
      <c r="G18" s="1"/>
      <c r="H18" s="2"/>
      <c r="I18" s="1"/>
    </row>
    <row r="19" spans="1:9" x14ac:dyDescent="0.25">
      <c r="A19" s="1"/>
      <c r="B19" s="1"/>
      <c r="C19" s="1"/>
      <c r="D19" s="1"/>
      <c r="E19" s="1"/>
      <c r="F19" s="19"/>
      <c r="G19" s="1"/>
      <c r="H19" s="2"/>
      <c r="I19" s="1"/>
    </row>
    <row r="20" spans="1:9" x14ac:dyDescent="0.25">
      <c r="A20" s="23" t="s">
        <v>22</v>
      </c>
      <c r="B20" s="24"/>
      <c r="C20" s="25"/>
      <c r="D20" s="3"/>
      <c r="E20" s="3"/>
      <c r="F20" s="1"/>
      <c r="G20" s="23" t="s">
        <v>23</v>
      </c>
      <c r="H20" s="24"/>
      <c r="I20" s="25"/>
    </row>
    <row r="21" spans="1:9" x14ac:dyDescent="0.25">
      <c r="A21" s="26" t="s">
        <v>24</v>
      </c>
      <c r="B21" s="27"/>
      <c r="C21" s="28">
        <f>+'[1]ANEXO IX'!E8</f>
        <v>193985470621</v>
      </c>
      <c r="D21" s="22"/>
      <c r="E21" s="22"/>
      <c r="F21" s="1"/>
      <c r="G21" s="29" t="s">
        <v>25</v>
      </c>
      <c r="H21" s="30"/>
      <c r="I21" s="28">
        <f>+'[1]ANEXO IX'!E25</f>
        <v>6378603930.1400003</v>
      </c>
    </row>
    <row r="22" spans="1:9" x14ac:dyDescent="0.25">
      <c r="A22" s="29" t="s">
        <v>26</v>
      </c>
      <c r="B22" s="1"/>
      <c r="C22" s="28">
        <f>+'[1]ANEXO IX'!E9</f>
        <v>37559675686.190002</v>
      </c>
      <c r="D22" s="22"/>
      <c r="E22" s="22"/>
      <c r="F22" s="1"/>
      <c r="G22" s="29" t="s">
        <v>27</v>
      </c>
      <c r="H22" s="30"/>
      <c r="I22" s="28">
        <f>+'[1]ANEXO IX'!E26</f>
        <v>0</v>
      </c>
    </row>
    <row r="23" spans="1:9" x14ac:dyDescent="0.25">
      <c r="A23" s="29"/>
      <c r="B23" s="1"/>
      <c r="C23" s="28"/>
      <c r="D23" s="22"/>
      <c r="E23" s="22"/>
      <c r="F23" s="1"/>
      <c r="G23" s="31" t="s">
        <v>28</v>
      </c>
      <c r="H23" s="30"/>
      <c r="I23" s="28">
        <f>+'[1]ANEXO IX'!E27</f>
        <v>0</v>
      </c>
    </row>
    <row r="24" spans="1:9" x14ac:dyDescent="0.25">
      <c r="A24" s="29"/>
      <c r="B24" s="1"/>
      <c r="C24" s="28"/>
      <c r="D24" s="22"/>
      <c r="E24" s="22"/>
      <c r="F24" s="1"/>
      <c r="G24" s="29" t="s">
        <v>29</v>
      </c>
      <c r="H24" s="30"/>
      <c r="I24" s="28">
        <f>+'[1]ANEXO IX'!E28</f>
        <v>27237200103.990002</v>
      </c>
    </row>
    <row r="25" spans="1:9" x14ac:dyDescent="0.25">
      <c r="A25" s="29"/>
      <c r="B25" s="1"/>
      <c r="C25" s="28"/>
      <c r="D25" s="22"/>
      <c r="E25" s="22"/>
      <c r="F25" s="1"/>
      <c r="G25" s="29" t="s">
        <v>30</v>
      </c>
      <c r="H25" s="32"/>
      <c r="I25" s="28">
        <f>+'[1]ANEXO IX'!E29</f>
        <v>3943871652.0599999</v>
      </c>
    </row>
    <row r="26" spans="1:9" x14ac:dyDescent="0.25">
      <c r="A26" s="33" t="s">
        <v>31</v>
      </c>
      <c r="B26" s="34"/>
      <c r="C26" s="28">
        <f>SUM(C21:C25)</f>
        <v>231545146307.19</v>
      </c>
      <c r="D26" s="22"/>
      <c r="E26" s="22"/>
      <c r="F26" s="1"/>
      <c r="G26" s="33" t="s">
        <v>21</v>
      </c>
      <c r="H26" s="35"/>
      <c r="I26" s="28">
        <f>SUM(I21:I25)</f>
        <v>37559675686.190002</v>
      </c>
    </row>
    <row r="27" spans="1:9" x14ac:dyDescent="0.25">
      <c r="A27" s="1"/>
      <c r="B27" s="1"/>
      <c r="C27" s="1"/>
      <c r="D27" s="1"/>
      <c r="E27" s="1"/>
      <c r="F27" s="1"/>
      <c r="G27" s="1"/>
      <c r="H27" s="2"/>
      <c r="I27" s="1"/>
    </row>
    <row r="28" spans="1:9" x14ac:dyDescent="0.25">
      <c r="A28" s="1"/>
      <c r="B28" s="1"/>
      <c r="C28" s="1"/>
      <c r="D28" s="1"/>
      <c r="E28" s="1"/>
      <c r="F28" s="1"/>
      <c r="G28" s="1"/>
      <c r="H28" s="2"/>
      <c r="I28" s="1"/>
    </row>
    <row r="29" spans="1:9" x14ac:dyDescent="0.25">
      <c r="A29" s="23" t="s">
        <v>32</v>
      </c>
      <c r="B29" s="24"/>
      <c r="C29" s="25"/>
      <c r="D29" s="3"/>
      <c r="E29" s="3"/>
      <c r="F29" s="1"/>
      <c r="G29" s="23" t="s">
        <v>33</v>
      </c>
      <c r="H29" s="24"/>
      <c r="I29" s="25"/>
    </row>
    <row r="30" spans="1:9" x14ac:dyDescent="0.25">
      <c r="A30" s="29" t="s">
        <v>34</v>
      </c>
      <c r="B30" s="1"/>
      <c r="C30" s="28">
        <f>+'[1]Publicacion '!N81</f>
        <v>224329939701.06998</v>
      </c>
      <c r="D30" s="22"/>
      <c r="E30" s="22"/>
      <c r="F30" s="1"/>
      <c r="G30" s="36" t="s">
        <v>35</v>
      </c>
      <c r="H30" s="1"/>
      <c r="I30" s="28">
        <f>+I31+I32</f>
        <v>65402637829.308083</v>
      </c>
    </row>
    <row r="31" spans="1:9" x14ac:dyDescent="0.25">
      <c r="A31" s="29" t="s">
        <v>36</v>
      </c>
      <c r="B31" s="1"/>
      <c r="C31" s="28">
        <f>-'[1]Publicacion '!N82</f>
        <v>-216567146099.16998</v>
      </c>
      <c r="D31" s="22"/>
      <c r="E31" s="22"/>
      <c r="F31" s="1"/>
      <c r="G31" s="36"/>
      <c r="H31" s="1" t="s">
        <v>37</v>
      </c>
      <c r="I31" s="28">
        <f>+'[1]ANEXO VIII b'!E11</f>
        <v>28654883009.85009</v>
      </c>
    </row>
    <row r="32" spans="1:9" x14ac:dyDescent="0.25">
      <c r="A32" s="29"/>
      <c r="B32" s="1"/>
      <c r="C32" s="28"/>
      <c r="D32" s="22"/>
      <c r="E32" s="22"/>
      <c r="F32" s="1"/>
      <c r="G32" s="36"/>
      <c r="H32" s="1" t="s">
        <v>38</v>
      </c>
      <c r="I32" s="28">
        <f>+'[1]ANEXO VIII b'!E22</f>
        <v>36747754819.457993</v>
      </c>
    </row>
    <row r="33" spans="1:9" x14ac:dyDescent="0.25">
      <c r="A33" s="29" t="s">
        <v>39</v>
      </c>
      <c r="B33" s="1"/>
      <c r="C33" s="28">
        <f>+C30+C31</f>
        <v>7762793601.8999939</v>
      </c>
      <c r="D33" s="22"/>
      <c r="E33" s="22"/>
      <c r="F33" s="1"/>
      <c r="G33" s="36" t="s">
        <v>40</v>
      </c>
      <c r="H33" s="1"/>
      <c r="I33" s="28">
        <f>+I34+I35</f>
        <v>16923344930.030024</v>
      </c>
    </row>
    <row r="34" spans="1:9" x14ac:dyDescent="0.25">
      <c r="A34" s="29"/>
      <c r="B34" s="1"/>
      <c r="C34" s="28"/>
      <c r="D34" s="22"/>
      <c r="E34" s="22"/>
      <c r="F34" s="1"/>
      <c r="G34" s="36"/>
      <c r="H34" s="1" t="s">
        <v>37</v>
      </c>
      <c r="I34" s="28">
        <f>+'[1]ANEXO VIII b'!E44</f>
        <v>16922021851.030024</v>
      </c>
    </row>
    <row r="35" spans="1:9" x14ac:dyDescent="0.25">
      <c r="A35" s="29" t="s">
        <v>41</v>
      </c>
      <c r="B35" s="1"/>
      <c r="C35" s="28">
        <f>+'[1]ANEXO VII'!G45</f>
        <v>0</v>
      </c>
      <c r="D35" s="22"/>
      <c r="E35" s="22"/>
      <c r="F35" s="1"/>
      <c r="G35" s="36"/>
      <c r="H35" s="1" t="s">
        <v>38</v>
      </c>
      <c r="I35" s="28">
        <f>+'[1]ANEXO VIII b'!E62</f>
        <v>1323079</v>
      </c>
    </row>
    <row r="36" spans="1:9" x14ac:dyDescent="0.25">
      <c r="A36" s="29" t="s">
        <v>42</v>
      </c>
      <c r="B36" s="1"/>
      <c r="C36" s="28">
        <f>+B12</f>
        <v>7826033930.1400003</v>
      </c>
      <c r="D36" s="22"/>
      <c r="E36" s="22"/>
      <c r="F36" s="1"/>
      <c r="G36" s="36" t="s">
        <v>43</v>
      </c>
      <c r="H36" s="1"/>
      <c r="I36" s="28">
        <f>+I37+I38+I39+I40</f>
        <v>48479292899.280006</v>
      </c>
    </row>
    <row r="37" spans="1:9" x14ac:dyDescent="0.25">
      <c r="A37" s="29" t="s">
        <v>44</v>
      </c>
      <c r="B37" s="1"/>
      <c r="C37" s="28">
        <f>-'[1]ANEXO VII'!I45</f>
        <v>-19027688.379999999</v>
      </c>
      <c r="D37" s="22"/>
      <c r="E37" s="22"/>
      <c r="F37" s="1"/>
      <c r="G37" s="29"/>
      <c r="H37" s="1" t="s">
        <v>45</v>
      </c>
      <c r="I37" s="28">
        <f>+'[1]ANEXO VIII b'!D70</f>
        <v>213179497.16999999</v>
      </c>
    </row>
    <row r="38" spans="1:9" x14ac:dyDescent="0.25">
      <c r="A38" s="29" t="s">
        <v>46</v>
      </c>
      <c r="B38" s="1"/>
      <c r="C38" s="28">
        <f>-'[1]Publicacion '!N94-'[1]ANEXO I -Resumen Estado Presupu'!C37</f>
        <v>-4201596029.5799999</v>
      </c>
      <c r="D38" s="22"/>
      <c r="E38" s="22"/>
      <c r="F38" s="1"/>
      <c r="G38" s="29"/>
      <c r="H38" s="1" t="s">
        <v>47</v>
      </c>
      <c r="I38" s="28">
        <f>+'[1]ANEXO VIII b'!D72</f>
        <v>15574464520.100006</v>
      </c>
    </row>
    <row r="39" spans="1:9" x14ac:dyDescent="0.25">
      <c r="A39" s="29"/>
      <c r="B39" s="1"/>
      <c r="C39" s="28"/>
      <c r="D39" s="22"/>
      <c r="E39" s="22"/>
      <c r="F39" s="1"/>
      <c r="G39" s="29"/>
      <c r="H39" s="1" t="s">
        <v>48</v>
      </c>
      <c r="I39" s="28">
        <f>+'[1]ANEXO VIII b'!D71</f>
        <v>33150954908.93</v>
      </c>
    </row>
    <row r="40" spans="1:9" x14ac:dyDescent="0.25">
      <c r="A40" s="33" t="s">
        <v>49</v>
      </c>
      <c r="B40" s="34"/>
      <c r="C40" s="28">
        <f>SUM(C33:C39)</f>
        <v>11368203814.079994</v>
      </c>
      <c r="D40" s="22"/>
      <c r="E40" s="22"/>
      <c r="F40" s="1"/>
      <c r="G40" s="33"/>
      <c r="H40" s="34" t="s">
        <v>50</v>
      </c>
      <c r="I40" s="28">
        <f>+'[1]ANEXO VIII b'!D75</f>
        <v>-459306026.92000002</v>
      </c>
    </row>
  </sheetData>
  <mergeCells count="4">
    <mergeCell ref="A20:C20"/>
    <mergeCell ref="G20:I20"/>
    <mergeCell ref="A29:C29"/>
    <mergeCell ref="G29:I2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Roxana Di Cola</dc:creator>
  <cp:lastModifiedBy>Roxana Di Cola</cp:lastModifiedBy>
  <dcterms:created xsi:type="dcterms:W3CDTF">2025-04-04T11:58:49Z</dcterms:created>
  <dcterms:modified xsi:type="dcterms:W3CDTF">2025-04-04T11:59:56Z</dcterms:modified>
</cp:coreProperties>
</file>